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" sheetId="1" r:id="rId4"/>
    <sheet state="visible" name=" informace" sheetId="2" r:id="rId5"/>
  </sheets>
  <definedNames/>
  <calcPr/>
  <extLst>
    <ext uri="GoogleSheetsCustomDataVersion2">
      <go:sheetsCustomData xmlns:go="http://customooxmlschemas.google.com/" r:id="rId6" roundtripDataChecksum="2eNOA180HlWCYv+TVJshbwG3arOGt0+QfaUYMPTFhfQ="/>
    </ext>
  </extLst>
</workbook>
</file>

<file path=xl/sharedStrings.xml><?xml version="1.0" encoding="utf-8"?>
<sst xmlns="http://schemas.openxmlformats.org/spreadsheetml/2006/main" count="39" uniqueCount="22">
  <si>
    <t>Scénář</t>
  </si>
  <si>
    <t xml:space="preserve"> Počáteční měsíc</t>
  </si>
  <si>
    <t>Celkový počet očkovaných matek</t>
  </si>
  <si>
    <t>Poměr přínosů a nákladů</t>
  </si>
  <si>
    <t>Rozdíl od BCR=1</t>
  </si>
  <si>
    <t>Rozdíl (text)</t>
  </si>
  <si>
    <t>Hodnota (text)</t>
  </si>
  <si>
    <t xml:space="preserve"> základní linie</t>
  </si>
  <si>
    <t xml:space="preserve"> srpen</t>
  </si>
  <si>
    <t xml:space="preserve"> září</t>
  </si>
  <si>
    <t xml:space="preserve"> říjen</t>
  </si>
  <si>
    <t xml:space="preserve"> brzy</t>
  </si>
  <si>
    <t xml:space="preserve"> pozdě</t>
  </si>
  <si>
    <t xml:space="preserve"> Dec-skew</t>
  </si>
  <si>
    <t xml:space="preserve"> Výklad</t>
  </si>
  <si>
    <t xml:space="preserve"> titul</t>
  </si>
  <si>
    <t xml:space="preserve"> zdroj</t>
  </si>
  <si>
    <t xml:space="preserve"> ukazují, jak se poměry přínosů a nákladů mění s 1) posunem dat o zahájení programu a 2) posunem sezónní koncentrace případů RSV.</t>
  </si>
  <si>
    <t xml:space="preserve"> Poměry přínosů a nákladů pro načasování sezóny RSV</t>
  </si>
  <si>
    <t xml:space="preserve"> modelováno na Pythonu</t>
  </si>
  <si>
    <t>Základní linie = Základní scénář vychází ze skutečného průběhu šíření viru podle odhadů SZÚ. Graf ukazuje, jak silně byl RSV koncentrován v jednotlivých měsících. To je klíčové, protože podle toho, kdy děti očkujeme, bude určitá část z nich chráněna právě v měsících s nejvyšším výskytem RSV. Děti očkované příliš brzy (nebo příliš pozdě) mohou zůstat nechráněné, když je virus nejaktivnější, což vede k vyššímu počtu onemocnění a úmrtí.</t>
  </si>
  <si>
    <t>Dec-skew = Tento scénář ukazuje, že aktivita viru RSV vrcholí převážně v prosinci. Pokud očkování zahájíme v říjnu, ochranu získají pouze děti ve věku 0–3 měsíce, zatímco děti ve věku 4–6 měsíců už ne. To zásadně ovlivní počet onemocnění a úmrtí, jimž lze očkováním zabránit.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</si>
</sst>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sz val="11.0"/>
      <color theme="1"/>
      <name val="Calibri"/>
    </font>
    <font>
      <b/>
      <color theme="1"/>
      <name val="Calibri"/>
      <scheme val="minor"/>
    </font>
    <font>
      <color theme="1"/>
      <name val="Calibri"/>
    </font>
    <font>
      <sz val="11.0"/>
      <color rgb="FF000000"/>
      <name val="Calibri"/>
    </font>
    <font>
      <sz val="11.0"/>
      <color rgb="FF000000"/>
      <name val="Arial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top"/>
    </xf>
    <xf borderId="1" fillId="0" fontId="1" numFmtId="0" xfId="0" applyAlignment="1" applyBorder="1" applyFont="1">
      <alignment horizontal="center" readingOrder="0" vertical="top"/>
    </xf>
    <xf borderId="0" fillId="0" fontId="2" numFmtId="0" xfId="0" applyAlignment="1" applyFont="1">
      <alignment readingOrder="0"/>
    </xf>
    <xf borderId="0" fillId="0" fontId="3" numFmtId="0" xfId="0" applyFont="1"/>
    <xf borderId="0" fillId="0" fontId="4" numFmtId="0" xfId="0" applyAlignment="1" applyFont="1">
      <alignment horizontal="right" readingOrder="0" shrinkToFit="0" vertical="bottom" wrapText="0"/>
    </xf>
    <xf borderId="0" fillId="0" fontId="4" numFmtId="0" xfId="0" applyAlignment="1" applyFont="1">
      <alignment horizontal="right" readingOrder="0" shrinkToFit="0" vertical="bottom" wrapText="0"/>
    </xf>
    <xf borderId="0" fillId="0" fontId="5" numFmtId="0" xfId="0" applyFont="1"/>
    <xf borderId="0" fillId="0" fontId="6" numFmtId="0" xfId="0" applyFont="1"/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40.43"/>
    <col customWidth="1" min="4" max="4" width="34.0"/>
    <col customWidth="1" min="5" max="5" width="17.86"/>
    <col customWidth="1" min="6" max="6" width="16.0"/>
    <col customWidth="1" min="7" max="7" width="16.14"/>
    <col customWidth="1" min="8" max="26" width="8.71"/>
  </cols>
  <sheetData>
    <row r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</row>
    <row r="2">
      <c r="A2" s="4" t="s">
        <v>7</v>
      </c>
      <c r="B2" s="4" t="s">
        <v>8</v>
      </c>
      <c r="C2" s="5">
        <v>233879.0</v>
      </c>
      <c r="D2" s="5">
        <v>0.95</v>
      </c>
      <c r="E2" s="6">
        <f>IFERROR(__xludf.DUMMYFUNCTION("(1-D2)*-1"),-0.050000000000000044)</f>
        <v>-0.05</v>
      </c>
      <c r="F2" s="7" t="str">
        <f>IFERROR(__xludf.DUMMYFUNCTION("TO_TEXT(ROUND(E2,2))"),"-0,05")</f>
        <v>-0,05</v>
      </c>
      <c r="G2" s="8" t="str">
        <f>IFERROR(__xludf.DUMMYFUNCTION("TO_TEXT(ROUND(D2,2))"),"0,95")</f>
        <v>0,95</v>
      </c>
    </row>
    <row r="3">
      <c r="A3" s="4" t="s">
        <v>7</v>
      </c>
      <c r="B3" s="4" t="s">
        <v>9</v>
      </c>
      <c r="C3" s="5">
        <v>206564.9</v>
      </c>
      <c r="D3" s="5">
        <v>1.004</v>
      </c>
      <c r="E3" s="6">
        <f>IFERROR(__xludf.DUMMYFUNCTION("(1-D3)*-1"),0.0040000000000000036)</f>
        <v>0.004</v>
      </c>
      <c r="F3" s="7" t="str">
        <f>IFERROR(__xludf.DUMMYFUNCTION("TO_TEXT(ROUND(E3,2))"),"0")</f>
        <v>0</v>
      </c>
      <c r="G3" s="8" t="str">
        <f>IFERROR(__xludf.DUMMYFUNCTION("TO_TEXT(ROUND(D3,2))"),"1")</f>
        <v>1</v>
      </c>
    </row>
    <row r="4">
      <c r="A4" s="4" t="s">
        <v>7</v>
      </c>
      <c r="B4" s="4" t="s">
        <v>10</v>
      </c>
      <c r="C4" s="5">
        <v>179350.3</v>
      </c>
      <c r="D4" s="5">
        <v>1.03</v>
      </c>
      <c r="E4" s="6">
        <f>IFERROR(__xludf.DUMMYFUNCTION("(1-D4)*-1"),0.030000000000000027)</f>
        <v>0.03</v>
      </c>
      <c r="F4" s="7" t="str">
        <f>IFERROR(__xludf.DUMMYFUNCTION("TO_TEXT(ROUND(E4,2))"),"0,03")</f>
        <v>0,03</v>
      </c>
      <c r="G4" s="8" t="str">
        <f>IFERROR(__xludf.DUMMYFUNCTION("TO_TEXT(ROUND(D4,2))"),"1,03")</f>
        <v>1,03</v>
      </c>
    </row>
    <row r="5">
      <c r="A5" s="4" t="s">
        <v>11</v>
      </c>
      <c r="B5" s="4" t="s">
        <v>8</v>
      </c>
      <c r="C5" s="5">
        <v>233879.0</v>
      </c>
      <c r="D5" s="5">
        <v>0.891</v>
      </c>
      <c r="E5" s="6">
        <f>IFERROR(__xludf.DUMMYFUNCTION("(1-D5)*-1"),-0.10899999999999999)</f>
        <v>-0.109</v>
      </c>
      <c r="F5" s="7" t="str">
        <f>IFERROR(__xludf.DUMMYFUNCTION("TO_TEXT(ROUND(E5,2))"),"-0,11")</f>
        <v>-0,11</v>
      </c>
      <c r="G5" s="8" t="str">
        <f>IFERROR(__xludf.DUMMYFUNCTION("TO_TEXT(ROUND(D5,2))"),"0,89")</f>
        <v>0,89</v>
      </c>
    </row>
    <row r="6">
      <c r="A6" s="4" t="s">
        <v>11</v>
      </c>
      <c r="B6" s="4" t="s">
        <v>9</v>
      </c>
      <c r="C6" s="5">
        <v>206564.9</v>
      </c>
      <c r="D6" s="5">
        <v>0.899</v>
      </c>
      <c r="E6" s="6">
        <f>IFERROR(__xludf.DUMMYFUNCTION("(1-D6)*-1"),-0.10099999999999998)</f>
        <v>-0.101</v>
      </c>
      <c r="F6" s="7" t="str">
        <f>IFERROR(__xludf.DUMMYFUNCTION("TO_TEXT(ROUND(E6,2))"),"-0,1")</f>
        <v>-0,1</v>
      </c>
      <c r="G6" s="8" t="str">
        <f>IFERROR(__xludf.DUMMYFUNCTION("TO_TEXT(ROUND(D6,2))"),"0,9")</f>
        <v>0,9</v>
      </c>
    </row>
    <row r="7">
      <c r="A7" s="4" t="s">
        <v>11</v>
      </c>
      <c r="B7" s="4" t="s">
        <v>10</v>
      </c>
      <c r="C7" s="5">
        <v>179350.3</v>
      </c>
      <c r="D7" s="5">
        <v>0.915</v>
      </c>
      <c r="E7" s="6">
        <f>IFERROR(__xludf.DUMMYFUNCTION("(1-D7)*-1"),-0.08499999999999996)</f>
        <v>-0.085</v>
      </c>
      <c r="F7" s="7" t="str">
        <f>IFERROR(__xludf.DUMMYFUNCTION("TO_TEXT(ROUND(E7,2))"),"-0,09")</f>
        <v>-0,09</v>
      </c>
      <c r="G7" s="8" t="str">
        <f>IFERROR(__xludf.DUMMYFUNCTION("TO_TEXT(ROUND(D7,2))"),"0,92")</f>
        <v>0,92</v>
      </c>
    </row>
    <row r="8">
      <c r="A8" s="4" t="s">
        <v>12</v>
      </c>
      <c r="B8" s="4" t="s">
        <v>8</v>
      </c>
      <c r="C8" s="5">
        <v>233879.0</v>
      </c>
      <c r="D8" s="5">
        <v>0.959</v>
      </c>
      <c r="E8" s="6">
        <f>IFERROR(__xludf.DUMMYFUNCTION("(1-D8)*-1"),-0.041000000000000036)</f>
        <v>-0.041</v>
      </c>
      <c r="F8" s="7" t="str">
        <f>IFERROR(__xludf.DUMMYFUNCTION("TO_TEXT(ROUND(E8,2))"),"-0,04")</f>
        <v>-0,04</v>
      </c>
      <c r="G8" s="8" t="str">
        <f>IFERROR(__xludf.DUMMYFUNCTION("TO_TEXT(ROUND(D8,2))"),"0,96")</f>
        <v>0,96</v>
      </c>
    </row>
    <row r="9">
      <c r="A9" s="4" t="s">
        <v>12</v>
      </c>
      <c r="B9" s="4" t="s">
        <v>9</v>
      </c>
      <c r="C9" s="5">
        <v>206564.9</v>
      </c>
      <c r="D9" s="5">
        <v>1.058</v>
      </c>
      <c r="E9" s="6">
        <f>IFERROR(__xludf.DUMMYFUNCTION("(1-D9)*-1"),0.05800000000000005)</f>
        <v>0.058</v>
      </c>
      <c r="F9" s="7" t="str">
        <f>IFERROR(__xludf.DUMMYFUNCTION("TO_TEXT(ROUND(E9,2))"),"0,06")</f>
        <v>0,06</v>
      </c>
      <c r="G9" s="8" t="str">
        <f>IFERROR(__xludf.DUMMYFUNCTION("TO_TEXT(ROUND(D9,2))"),"1,06")</f>
        <v>1,06</v>
      </c>
    </row>
    <row r="10">
      <c r="A10" s="4" t="s">
        <v>12</v>
      </c>
      <c r="B10" s="4" t="s">
        <v>10</v>
      </c>
      <c r="C10" s="5">
        <v>179350.3</v>
      </c>
      <c r="D10" s="5">
        <v>1.136</v>
      </c>
      <c r="E10" s="6">
        <f>IFERROR(__xludf.DUMMYFUNCTION("(1-D10)*-1"),0.1359999999999999)</f>
        <v>0.136</v>
      </c>
      <c r="F10" s="7" t="str">
        <f>IFERROR(__xludf.DUMMYFUNCTION("TO_TEXT(ROUND(E10,2))"),"0,14")</f>
        <v>0,14</v>
      </c>
      <c r="G10" s="8" t="str">
        <f>IFERROR(__xludf.DUMMYFUNCTION("TO_TEXT(ROUND(D10,2))"),"1,14")</f>
        <v>1,14</v>
      </c>
    </row>
    <row r="11">
      <c r="A11" s="4" t="s">
        <v>13</v>
      </c>
      <c r="B11" s="4" t="s">
        <v>8</v>
      </c>
      <c r="C11" s="5">
        <v>233879.0</v>
      </c>
      <c r="D11" s="5">
        <v>0.931</v>
      </c>
      <c r="E11" s="6">
        <f>IFERROR(__xludf.DUMMYFUNCTION("(1-D11)*-1"),-0.06899999999999995)</f>
        <v>-0.069</v>
      </c>
      <c r="F11" s="7" t="str">
        <f>IFERROR(__xludf.DUMMYFUNCTION("TO_TEXT(ROUND(E11,2))"),"-0,07")</f>
        <v>-0,07</v>
      </c>
      <c r="G11" s="8" t="str">
        <f>IFERROR(__xludf.DUMMYFUNCTION("TO_TEXT(ROUND(D11,2))"),"0,93")</f>
        <v>0,93</v>
      </c>
    </row>
    <row r="12">
      <c r="A12" s="4" t="s">
        <v>13</v>
      </c>
      <c r="B12" s="4" t="s">
        <v>9</v>
      </c>
      <c r="C12" s="5">
        <v>206564.9</v>
      </c>
      <c r="D12" s="5">
        <v>0.977</v>
      </c>
      <c r="E12" s="6">
        <f>IFERROR(__xludf.DUMMYFUNCTION("(1-D12)*-1"),-0.02300000000000002)</f>
        <v>-0.023</v>
      </c>
      <c r="F12" s="7" t="str">
        <f>IFERROR(__xludf.DUMMYFUNCTION("TO_TEXT(ROUND(E12,2))"),"-0,02")</f>
        <v>-0,02</v>
      </c>
      <c r="G12" s="8" t="str">
        <f>IFERROR(__xludf.DUMMYFUNCTION("TO_TEXT(ROUND(D12,2))"),"0,98")</f>
        <v>0,98</v>
      </c>
    </row>
    <row r="13">
      <c r="A13" s="4" t="s">
        <v>13</v>
      </c>
      <c r="B13" s="4" t="s">
        <v>10</v>
      </c>
      <c r="C13" s="5">
        <v>179350.3</v>
      </c>
      <c r="D13" s="5">
        <v>0.995</v>
      </c>
      <c r="E13" s="6">
        <f>IFERROR(__xludf.DUMMYFUNCTION("(1-D13)*-1"),-0.0050000000000000044)</f>
        <v>-0.005</v>
      </c>
      <c r="F13" s="7" t="str">
        <f>IFERROR(__xludf.DUMMYFUNCTION("TO_TEXT(ROUND(E13,2))"),"-0,01")</f>
        <v>-0,01</v>
      </c>
      <c r="G13" s="8" t="str">
        <f>IFERROR(__xludf.DUMMYFUNCTION("TO_TEXT(ROUND(D13,2))"),"1")</f>
        <v>1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4" t="s">
        <v>14</v>
      </c>
      <c r="B1" s="4" t="s">
        <v>15</v>
      </c>
      <c r="C1" s="4" t="s">
        <v>16</v>
      </c>
    </row>
    <row r="2">
      <c r="A2" s="4" t="s">
        <v>17</v>
      </c>
      <c r="B2" s="4" t="s">
        <v>18</v>
      </c>
      <c r="C2" s="4" t="s">
        <v>19</v>
      </c>
    </row>
    <row r="8">
      <c r="A8" s="9" t="s">
        <v>20</v>
      </c>
    </row>
    <row r="9">
      <c r="A9" s="9" t="s">
        <v>21</v>
      </c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2025-06-09T11:39:45Z</dcterms:created>
</cp:coreProperties>
</file>